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\Documents\Ejercicio 2023\1. Informes\Primer Trimestre\LDF\"/>
    </mc:Choice>
  </mc:AlternateContent>
  <xr:revisionPtr revIDLastSave="0" documentId="13_ncr:1_{411436B3-144F-4604-8DC4-740EC47694DB}" xr6:coauthVersionLast="47" xr6:coauthVersionMax="47" xr10:uidLastSave="{00000000-0000-0000-0000-000000000000}"/>
  <bookViews>
    <workbookView xWindow="-120" yWindow="-120" windowWidth="21840" windowHeight="13740" firstSheet="1" activeTab="1" xr2:uid="{00000000-000D-0000-FFFF-FFFF00000000}"/>
  </bookViews>
  <sheets>
    <sheet name="BExRepositorySheet" sheetId="2" state="veryHidden" r:id="rId1"/>
    <sheet name="Analítico de Obligaciones Difer" sheetId="1" r:id="rId2"/>
    <sheet name="fuente1" sheetId="3" state="hidden" r:id="rId3"/>
  </sheets>
  <externalReferences>
    <externalReference r:id="rId4"/>
  </externalReferenc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" i="1" l="1"/>
  <c r="B4" i="3"/>
  <c r="J13" i="3"/>
  <c r="E12" i="3"/>
  <c r="K10" i="3"/>
  <c r="F9" i="3"/>
  <c r="A8" i="3"/>
  <c r="G6" i="3"/>
  <c r="B5" i="3"/>
  <c r="H3" i="3"/>
  <c r="C2" i="3"/>
  <c r="I13" i="3"/>
  <c r="D12" i="3"/>
  <c r="J10" i="3"/>
  <c r="E9" i="3"/>
  <c r="G7" i="3"/>
  <c r="B6" i="3"/>
  <c r="K3" i="3"/>
  <c r="H8" i="3"/>
  <c r="J2" i="3"/>
  <c r="D13" i="3"/>
  <c r="J11" i="3"/>
  <c r="E10" i="3"/>
  <c r="K8" i="3"/>
  <c r="F7" i="3"/>
  <c r="A6" i="3"/>
  <c r="G4" i="3"/>
  <c r="B3" i="3"/>
  <c r="H1" i="3"/>
  <c r="C13" i="3"/>
  <c r="I11" i="3"/>
  <c r="D10" i="3"/>
  <c r="F8" i="3"/>
  <c r="A7" i="3"/>
  <c r="C5" i="3"/>
  <c r="H2" i="3"/>
  <c r="G5" i="3"/>
  <c r="B13" i="3"/>
  <c r="I8" i="3"/>
  <c r="J5" i="3"/>
  <c r="K2" i="3"/>
  <c r="A13" i="3"/>
  <c r="B10" i="3"/>
  <c r="J6" i="3"/>
  <c r="F2" i="3"/>
  <c r="E1" i="3"/>
  <c r="B11" i="3"/>
  <c r="C8" i="3"/>
  <c r="D5" i="3"/>
  <c r="E2" i="3"/>
  <c r="F12" i="3"/>
  <c r="G9" i="3"/>
  <c r="D6" i="3"/>
  <c r="C1" i="3"/>
  <c r="G1" i="3"/>
  <c r="D11" i="3"/>
  <c r="E8" i="3"/>
  <c r="F5" i="3"/>
  <c r="G2" i="3"/>
  <c r="H12" i="3"/>
  <c r="I9" i="3"/>
  <c r="F6" i="3"/>
  <c r="I1" i="3"/>
  <c r="H13" i="3"/>
  <c r="I10" i="3"/>
  <c r="J7" i="3"/>
  <c r="K4" i="3"/>
  <c r="A2" i="3"/>
  <c r="B12" i="3"/>
  <c r="H10" i="3"/>
  <c r="E7" i="3"/>
  <c r="E3" i="3"/>
  <c r="C9" i="3"/>
  <c r="A3" i="3"/>
  <c r="F13" i="3"/>
  <c r="A12" i="3"/>
  <c r="G10" i="3"/>
  <c r="B9" i="3"/>
  <c r="H7" i="3"/>
  <c r="C6" i="3"/>
  <c r="I4" i="3"/>
  <c r="D3" i="3"/>
  <c r="J1" i="3"/>
  <c r="E13" i="3"/>
  <c r="K11" i="3"/>
  <c r="F10" i="3"/>
  <c r="A9" i="3"/>
  <c r="C7" i="3"/>
  <c r="I5" i="3"/>
  <c r="C3" i="3"/>
  <c r="A5" i="3"/>
  <c r="B2" i="3"/>
  <c r="K12" i="3"/>
  <c r="F11" i="3"/>
  <c r="A10" i="3"/>
  <c r="G8" i="3"/>
  <c r="B7" i="3"/>
  <c r="H5" i="3"/>
  <c r="C4" i="3"/>
  <c r="I2" i="3"/>
  <c r="D1" i="3"/>
  <c r="J12" i="3"/>
  <c r="E11" i="3"/>
  <c r="K9" i="3"/>
  <c r="B8" i="3"/>
  <c r="H6" i="3"/>
  <c r="F4" i="3"/>
  <c r="K1" i="3"/>
  <c r="D2" i="3"/>
  <c r="H11" i="3"/>
  <c r="C10" i="3"/>
  <c r="D7" i="3"/>
  <c r="E4" i="3"/>
  <c r="F1" i="3"/>
  <c r="G11" i="3"/>
  <c r="D8" i="3"/>
  <c r="E5" i="3"/>
  <c r="D4" i="3"/>
  <c r="G12" i="3"/>
  <c r="H9" i="3"/>
  <c r="I6" i="3"/>
  <c r="J3" i="3"/>
  <c r="K13" i="3"/>
  <c r="A11" i="3"/>
  <c r="I7" i="3"/>
  <c r="I3" i="3"/>
  <c r="J4" i="3"/>
  <c r="I12" i="3"/>
  <c r="J9" i="3"/>
  <c r="K6" i="3"/>
  <c r="A4" i="3"/>
  <c r="B1" i="3"/>
  <c r="C11" i="3"/>
  <c r="K7" i="3"/>
  <c r="H4" i="3"/>
  <c r="G3" i="3"/>
  <c r="C12" i="3"/>
  <c r="D9" i="3"/>
  <c r="E6" i="3"/>
  <c r="F3" i="3"/>
  <c r="G13" i="3"/>
  <c r="J8" i="3"/>
  <c r="K5" i="3"/>
  <c r="H1" i="1" l="1"/>
  <c r="E1" i="1"/>
  <c r="G1" i="1" s="1"/>
  <c r="D1" i="1"/>
</calcChain>
</file>

<file path=xl/sharedStrings.xml><?xml version="1.0" encoding="utf-8"?>
<sst xmlns="http://schemas.openxmlformats.org/spreadsheetml/2006/main" count="33" uniqueCount="22">
  <si>
    <t>Informe Analítico de Obligaciones Diferentes de Financiamientos – LDF</t>
  </si>
  <si>
    <t>Denominación de las Obligaciones Diferentes de Financiamiento (c)</t>
  </si>
  <si>
    <t>Cuenta SAP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</si>
  <si>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</si>
  <si>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</si>
  <si>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</si>
  <si>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</si>
  <si>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</si>
  <si>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</si>
  <si>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</si>
  <si>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C. Total de Obligaciones Diferentes de Financiamiento (C=A+B)</t>
  </si>
  <si>
    <t>GOBIERNO DEL ESTADO DE MICHOACÁN DE OCAMPO</t>
  </si>
  <si>
    <t>N/A</t>
  </si>
  <si>
    <t>A. Asociaciones Público Privadas (APP’s)</t>
  </si>
  <si>
    <t>B. Otros Instrumentos</t>
  </si>
  <si>
    <t>29/04/2022</t>
  </si>
  <si>
    <t>001.2022..003.2022</t>
  </si>
  <si>
    <t>Monto pagado de la inversión al 31 de Marzo del 2022(k)</t>
  </si>
  <si>
    <t>Monto pagado de la inversión actualizado al 31 de Marzo del 2022(l)</t>
  </si>
  <si>
    <t>Saldo pendiente por pagar de la inversión al 31 de Marzo del 2022(m = g – l)</t>
  </si>
  <si>
    <t>(PESOS)</t>
  </si>
  <si>
    <t>Del 1 de Enero al 31 de Marzo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</si>
</sst>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#,##0.00;\-\ #,##0.00"/>
  </numFmts>
  <fonts count="35" x14ac:knownFonts="1">
    <font>
      <sz val="10"/>
      <name val="Arial"/>
    </font>
    <font>
      <b/>
      <sz val="12"/>
      <color theme="1"/>
      <name val="Arial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  <font>
      <sz val="9"/>
      <color theme="1"/>
      <name val="Arial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5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8"/>
      <color theme="3"/>
      <name val="Calibri Light"/>
      <family val="2"/>
      <scheme val="major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sz val="10"/>
      <color rgb="FFFF0000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sz val="19"/>
      <color indexed="48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thick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73">
    <xf numFmtId="0" fontId="0" fillId="0" borderId="0"/>
    <xf numFmtId="0" fontId="27" fillId="0" borderId="0" applyNumberFormat="0" applyFill="0" applyBorder="0" applyAlignment="0" applyProtection="0"/>
    <xf numFmtId="0" fontId="9" fillId="0" borderId="8" applyNumberFormat="0" applyFill="0" applyAlignment="0" applyProtection="0"/>
    <xf numFmtId="0" fontId="28" fillId="0" borderId="14" applyNumberFormat="0" applyFill="0" applyAlignment="0" applyProtection="0"/>
    <xf numFmtId="0" fontId="10" fillId="0" borderId="15" applyNumberFormat="0" applyFill="0" applyAlignment="0" applyProtection="0"/>
    <xf numFmtId="0" fontId="10" fillId="0" borderId="0" applyNumberFormat="0" applyFill="0" applyBorder="0" applyAlignment="0" applyProtection="0"/>
    <xf numFmtId="0" fontId="5" fillId="3" borderId="0" applyNumberFormat="0" applyBorder="0" applyAlignment="0" applyProtection="0"/>
    <xf numFmtId="0" fontId="12" fillId="7" borderId="0" applyNumberFormat="0" applyBorder="0" applyAlignment="0" applyProtection="0"/>
    <xf numFmtId="0" fontId="13" fillId="6" borderId="0" applyNumberFormat="0" applyBorder="0" applyAlignment="0" applyProtection="0"/>
    <xf numFmtId="0" fontId="11" fillId="6" borderId="5" applyNumberFormat="0" applyAlignment="0" applyProtection="0"/>
    <xf numFmtId="0" fontId="15" fillId="4" borderId="10" applyNumberFormat="0" applyAlignment="0" applyProtection="0"/>
    <xf numFmtId="0" fontId="6" fillId="4" borderId="5" applyNumberFormat="0" applyAlignment="0" applyProtection="0"/>
    <xf numFmtId="0" fontId="8" fillId="0" borderId="7" applyNumberFormat="0" applyFill="0" applyAlignment="0" applyProtection="0"/>
    <xf numFmtId="0" fontId="7" fillId="5" borderId="6" applyNumberFormat="0" applyAlignment="0" applyProtection="0"/>
    <xf numFmtId="0" fontId="25" fillId="0" borderId="0" applyNumberFormat="0" applyFill="0" applyBorder="0" applyAlignment="0" applyProtection="0"/>
    <xf numFmtId="0" fontId="14" fillId="8" borderId="9" applyNumberFormat="0" applyFont="0" applyAlignment="0" applyProtection="0"/>
    <xf numFmtId="0" fontId="26" fillId="0" borderId="0" applyNumberFormat="0" applyFill="0" applyBorder="0" applyAlignment="0" applyProtection="0"/>
    <xf numFmtId="0" fontId="29" fillId="0" borderId="16" applyNumberFormat="0" applyFill="0" applyAlignment="0" applyProtection="0"/>
    <xf numFmtId="4" fontId="16" fillId="9" borderId="11" applyNumberFormat="0" applyProtection="0">
      <alignment vertical="center"/>
    </xf>
    <xf numFmtId="4" fontId="17" fillId="9" borderId="11" applyNumberFormat="0" applyProtection="0">
      <alignment vertical="center"/>
    </xf>
    <xf numFmtId="4" fontId="16" fillId="9" borderId="11" applyNumberFormat="0" applyProtection="0">
      <alignment horizontal="left" vertical="center" indent="1"/>
    </xf>
    <xf numFmtId="0" fontId="16" fillId="9" borderId="11" applyNumberFormat="0" applyProtection="0">
      <alignment horizontal="left" vertical="top" indent="1"/>
    </xf>
    <xf numFmtId="4" fontId="16" fillId="10" borderId="0" applyNumberFormat="0" applyProtection="0">
      <alignment horizontal="left" vertical="center" indent="1"/>
    </xf>
    <xf numFmtId="4" fontId="18" fillId="11" borderId="11" applyNumberFormat="0" applyProtection="0">
      <alignment horizontal="right" vertical="center"/>
    </xf>
    <xf numFmtId="4" fontId="18" fillId="12" borderId="11" applyNumberFormat="0" applyProtection="0">
      <alignment horizontal="right" vertical="center"/>
    </xf>
    <xf numFmtId="4" fontId="18" fillId="13" borderId="11" applyNumberFormat="0" applyProtection="0">
      <alignment horizontal="right" vertical="center"/>
    </xf>
    <xf numFmtId="4" fontId="18" fillId="14" borderId="11" applyNumberFormat="0" applyProtection="0">
      <alignment horizontal="right" vertical="center"/>
    </xf>
    <xf numFmtId="4" fontId="18" fillId="15" borderId="11" applyNumberFormat="0" applyProtection="0">
      <alignment horizontal="right" vertical="center"/>
    </xf>
    <xf numFmtId="4" fontId="18" fillId="16" borderId="11" applyNumberFormat="0" applyProtection="0">
      <alignment horizontal="right" vertical="center"/>
    </xf>
    <xf numFmtId="4" fontId="18" fillId="17" borderId="11" applyNumberFormat="0" applyProtection="0">
      <alignment horizontal="right" vertical="center"/>
    </xf>
    <xf numFmtId="4" fontId="18" fillId="18" borderId="11" applyNumberFormat="0" applyProtection="0">
      <alignment horizontal="right" vertical="center"/>
    </xf>
    <xf numFmtId="4" fontId="18" fillId="19" borderId="11" applyNumberFormat="0" applyProtection="0">
      <alignment horizontal="right" vertical="center"/>
    </xf>
    <xf numFmtId="4" fontId="16" fillId="20" borderId="12" applyNumberFormat="0" applyProtection="0">
      <alignment horizontal="left" vertical="center" indent="1"/>
    </xf>
    <xf numFmtId="4" fontId="18" fillId="21" borderId="0" applyNumberFormat="0" applyProtection="0">
      <alignment horizontal="left" vertical="center" indent="1"/>
    </xf>
    <xf numFmtId="4" fontId="19" fillId="22" borderId="0" applyNumberFormat="0" applyProtection="0">
      <alignment horizontal="left" vertical="center" indent="1"/>
    </xf>
    <xf numFmtId="4" fontId="18" fillId="10" borderId="11" applyNumberFormat="0" applyProtection="0">
      <alignment horizontal="right" vertical="center"/>
    </xf>
    <xf numFmtId="4" fontId="20" fillId="21" borderId="0" applyNumberFormat="0" applyProtection="0">
      <alignment horizontal="left" vertical="center" indent="1"/>
    </xf>
    <xf numFmtId="4" fontId="20" fillId="10" borderId="0" applyNumberFormat="0" applyProtection="0">
      <alignment horizontal="left" vertical="center" indent="1"/>
    </xf>
    <xf numFmtId="0" fontId="14" fillId="22" borderId="11" applyNumberFormat="0" applyProtection="0">
      <alignment horizontal="left" vertical="center" indent="1"/>
    </xf>
    <xf numFmtId="0" fontId="14" fillId="22" borderId="11" applyNumberFormat="0" applyProtection="0">
      <alignment horizontal="left" vertical="top" indent="1"/>
    </xf>
    <xf numFmtId="0" fontId="14" fillId="10" borderId="11" applyNumberFormat="0" applyProtection="0">
      <alignment horizontal="left" vertical="center" indent="1"/>
    </xf>
    <xf numFmtId="0" fontId="14" fillId="10" borderId="11" applyNumberFormat="0" applyProtection="0">
      <alignment horizontal="left" vertical="top" indent="1"/>
    </xf>
    <xf numFmtId="0" fontId="14" fillId="23" borderId="11" applyNumberFormat="0" applyProtection="0">
      <alignment horizontal="left" vertical="center" indent="1"/>
    </xf>
    <xf numFmtId="0" fontId="14" fillId="23" borderId="11" applyNumberFormat="0" applyProtection="0">
      <alignment horizontal="left" vertical="top" indent="1"/>
    </xf>
    <xf numFmtId="0" fontId="14" fillId="21" borderId="11" applyNumberFormat="0" applyProtection="0">
      <alignment horizontal="left" vertical="center" indent="1"/>
    </xf>
    <xf numFmtId="0" fontId="14" fillId="21" borderId="11" applyNumberFormat="0" applyProtection="0">
      <alignment horizontal="left" vertical="top" indent="1"/>
    </xf>
    <xf numFmtId="0" fontId="14" fillId="24" borderId="13" applyNumberFormat="0">
      <protection locked="0"/>
    </xf>
    <xf numFmtId="4" fontId="18" fillId="25" borderId="11" applyNumberFormat="0" applyProtection="0">
      <alignment vertical="center"/>
    </xf>
    <xf numFmtId="4" fontId="21" fillId="25" borderId="11" applyNumberFormat="0" applyProtection="0">
      <alignment vertical="center"/>
    </xf>
    <xf numFmtId="4" fontId="18" fillId="25" borderId="11" applyNumberFormat="0" applyProtection="0">
      <alignment horizontal="left" vertical="center" indent="1"/>
    </xf>
    <xf numFmtId="0" fontId="18" fillId="25" borderId="11" applyNumberFormat="0" applyProtection="0">
      <alignment horizontal="left" vertical="top" indent="1"/>
    </xf>
    <xf numFmtId="4" fontId="18" fillId="21" borderId="11" applyNumberFormat="0" applyProtection="0">
      <alignment horizontal="right" vertical="center"/>
    </xf>
    <xf numFmtId="4" fontId="21" fillId="21" borderId="11" applyNumberFormat="0" applyProtection="0">
      <alignment horizontal="right" vertical="center"/>
    </xf>
    <xf numFmtId="4" fontId="18" fillId="10" borderId="11" applyNumberFormat="0" applyProtection="0">
      <alignment horizontal="left" vertical="center" indent="1"/>
    </xf>
    <xf numFmtId="0" fontId="18" fillId="10" borderId="11" applyNumberFormat="0" applyProtection="0">
      <alignment horizontal="left" vertical="top" indent="1"/>
    </xf>
    <xf numFmtId="4" fontId="22" fillId="26" borderId="0" applyNumberFormat="0" applyProtection="0">
      <alignment horizontal="left" vertical="center" indent="1"/>
    </xf>
    <xf numFmtId="4" fontId="23" fillId="21" borderId="11" applyNumberFormat="0" applyProtection="0">
      <alignment horizontal="right" vertical="center"/>
    </xf>
    <xf numFmtId="0" fontId="24" fillId="0" borderId="0" applyNumberFormat="0" applyFill="0" applyBorder="0" applyAlignment="0" applyProtection="0"/>
    <xf numFmtId="0" fontId="32" fillId="8" borderId="9" applyNumberFormat="0" applyFont="0" applyAlignment="0" applyProtection="0"/>
    <xf numFmtId="4" fontId="33" fillId="22" borderId="0" applyNumberFormat="0" applyProtection="0">
      <alignment horizontal="left" vertical="center" indent="1"/>
    </xf>
    <xf numFmtId="4" fontId="18" fillId="21" borderId="0" applyNumberFormat="0" applyProtection="0">
      <alignment horizontal="left" vertical="center" indent="1"/>
    </xf>
    <xf numFmtId="4" fontId="18" fillId="10" borderId="0" applyNumberFormat="0" applyProtection="0">
      <alignment horizontal="left" vertical="center" indent="1"/>
    </xf>
    <xf numFmtId="0" fontId="32" fillId="22" borderId="11" applyNumberFormat="0" applyProtection="0">
      <alignment horizontal="left" vertical="center" indent="1"/>
    </xf>
    <xf numFmtId="0" fontId="32" fillId="22" borderId="11" applyNumberFormat="0" applyProtection="0">
      <alignment horizontal="left" vertical="top" indent="1"/>
    </xf>
    <xf numFmtId="0" fontId="32" fillId="10" borderId="11" applyNumberFormat="0" applyProtection="0">
      <alignment horizontal="left" vertical="center" indent="1"/>
    </xf>
    <xf numFmtId="0" fontId="32" fillId="10" borderId="11" applyNumberFormat="0" applyProtection="0">
      <alignment horizontal="left" vertical="top" indent="1"/>
    </xf>
    <xf numFmtId="0" fontId="32" fillId="23" borderId="11" applyNumberFormat="0" applyProtection="0">
      <alignment horizontal="left" vertical="center" indent="1"/>
    </xf>
    <xf numFmtId="0" fontId="32" fillId="23" borderId="11" applyNumberFormat="0" applyProtection="0">
      <alignment horizontal="left" vertical="top" indent="1"/>
    </xf>
    <xf numFmtId="0" fontId="32" fillId="21" borderId="11" applyNumberFormat="0" applyProtection="0">
      <alignment horizontal="left" vertical="center" indent="1"/>
    </xf>
    <xf numFmtId="0" fontId="32" fillId="21" borderId="11" applyNumberFormat="0" applyProtection="0">
      <alignment horizontal="left" vertical="top" indent="1"/>
    </xf>
    <xf numFmtId="0" fontId="32" fillId="24" borderId="13" applyNumberFormat="0">
      <protection locked="0"/>
    </xf>
    <xf numFmtId="4" fontId="34" fillId="26" borderId="0" applyNumberFormat="0" applyProtection="0">
      <alignment horizontal="left" vertical="center" indent="1"/>
    </xf>
    <xf numFmtId="164" fontId="32" fillId="0" borderId="0" applyFont="0" applyFill="0" applyBorder="0" applyAlignment="0" applyProtection="0"/>
  </cellStyleXfs>
  <cellXfs count="27">
    <xf numFmtId="0" fontId="0" fillId="0" borderId="0" xfId="0"/>
    <xf numFmtId="0" fontId="0" fillId="2" borderId="0" xfId="0" applyFill="1"/>
    <xf numFmtId="0" fontId="2" fillId="2" borderId="4" xfId="0" applyFont="1" applyFill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justify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justify" vertical="center" wrapText="1"/>
    </xf>
    <xf numFmtId="0" fontId="4" fillId="2" borderId="2" xfId="0" applyFont="1" applyFill="1" applyBorder="1" applyAlignment="1">
      <alignment horizontal="justify" vertical="center" wrapText="1"/>
    </xf>
    <xf numFmtId="0" fontId="2" fillId="2" borderId="2" xfId="0" applyFont="1" applyFill="1" applyBorder="1" applyAlignment="1">
      <alignment horizontal="justify" vertical="center" wrapText="1"/>
    </xf>
    <xf numFmtId="0" fontId="16" fillId="10" borderId="0" xfId="22" applyNumberFormat="1">
      <alignment horizontal="left" vertical="center" indent="1"/>
    </xf>
    <xf numFmtId="0" fontId="18" fillId="10" borderId="11" xfId="53" applyNumberFormat="1">
      <alignment horizontal="left" vertical="center" indent="1"/>
    </xf>
    <xf numFmtId="165" fontId="18" fillId="21" borderId="11" xfId="51" applyNumberFormat="1">
      <alignment horizontal="right" vertical="center"/>
    </xf>
    <xf numFmtId="0" fontId="14" fillId="22" borderId="11" xfId="38" applyAlignment="1">
      <alignment horizontal="left" vertical="center" indent="2"/>
    </xf>
    <xf numFmtId="0" fontId="14" fillId="10" borderId="11" xfId="40" applyAlignment="1">
      <alignment horizontal="left" vertical="center" indent="3"/>
    </xf>
    <xf numFmtId="0" fontId="14" fillId="23" borderId="11" xfId="42" applyAlignment="1">
      <alignment horizontal="left" vertical="center" indent="4"/>
    </xf>
    <xf numFmtId="0" fontId="30" fillId="2" borderId="0" xfId="0" applyFont="1" applyFill="1"/>
    <xf numFmtId="0" fontId="31" fillId="2" borderId="0" xfId="0" quotePrefix="1" applyFont="1" applyFill="1"/>
    <xf numFmtId="0" fontId="31" fillId="2" borderId="0" xfId="0" applyFont="1" applyFill="1"/>
    <xf numFmtId="2" fontId="2" fillId="2" borderId="1" xfId="72" applyNumberFormat="1" applyFont="1" applyFill="1" applyBorder="1" applyAlignment="1">
      <alignment horizontal="right" vertical="center" wrapText="1"/>
    </xf>
    <xf numFmtId="2" fontId="2" fillId="2" borderId="1" xfId="0" applyNumberFormat="1" applyFont="1" applyFill="1" applyBorder="1" applyAlignment="1">
      <alignment horizontal="right" vertical="center" wrapText="1"/>
    </xf>
    <xf numFmtId="0" fontId="2" fillId="27" borderId="13" xfId="0" applyFont="1" applyFill="1" applyBorder="1" applyAlignment="1">
      <alignment horizontal="center" vertical="center" wrapText="1"/>
    </xf>
    <xf numFmtId="0" fontId="1" fillId="27" borderId="13" xfId="0" applyFont="1" applyFill="1" applyBorder="1" applyAlignment="1">
      <alignment horizontal="center" vertical="center"/>
    </xf>
    <xf numFmtId="0" fontId="1" fillId="27" borderId="13" xfId="0" applyFont="1" applyFill="1" applyBorder="1" applyAlignment="1">
      <alignment horizontal="center"/>
    </xf>
    <xf numFmtId="0" fontId="2" fillId="27" borderId="13" xfId="0" applyFont="1" applyFill="1" applyBorder="1" applyAlignment="1">
      <alignment horizontal="center" vertical="center" wrapText="1"/>
    </xf>
  </cellXfs>
  <cellStyles count="73"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Entrada" xfId="9" builtinId="20" customBuiltin="1"/>
    <cellStyle name="Incorrecto" xfId="7" builtinId="27" customBuiltin="1"/>
    <cellStyle name="Millares 2" xfId="72" xr:uid="{00000000-0005-0000-0000-000057000000}"/>
    <cellStyle name="Neutral" xfId="8" builtinId="28" customBuiltin="1"/>
    <cellStyle name="Normal" xfId="0" builtinId="0" customBuiltin="1"/>
    <cellStyle name="Notas" xfId="15" builtinId="10" customBuiltin="1"/>
    <cellStyle name="Notas 2" xfId="58" xr:uid="{00000000-0005-0000-0000-000058000000}"/>
    <cellStyle name="Salida" xfId="10" builtinId="21" customBuiltin="1"/>
    <cellStyle name="SAPBEXaggData" xfId="18" xr:uid="{00000000-0005-0000-0000-00000C000000}"/>
    <cellStyle name="SAPBEXaggDataEmph" xfId="19" xr:uid="{00000000-0005-0000-0000-00000D000000}"/>
    <cellStyle name="SAPBEXaggItem" xfId="20" xr:uid="{00000000-0005-0000-0000-00000E000000}"/>
    <cellStyle name="SAPBEXaggItemX" xfId="21" xr:uid="{00000000-0005-0000-0000-00000F000000}"/>
    <cellStyle name="SAPBEXchaText" xfId="22" xr:uid="{00000000-0005-0000-0000-000010000000}"/>
    <cellStyle name="SAPBEXexcBad7" xfId="23" xr:uid="{00000000-0005-0000-0000-000011000000}"/>
    <cellStyle name="SAPBEXexcBad8" xfId="24" xr:uid="{00000000-0005-0000-0000-000012000000}"/>
    <cellStyle name="SAPBEXexcBad9" xfId="25" xr:uid="{00000000-0005-0000-0000-000013000000}"/>
    <cellStyle name="SAPBEXexcCritical4" xfId="26" xr:uid="{00000000-0005-0000-0000-000014000000}"/>
    <cellStyle name="SAPBEXexcCritical5" xfId="27" xr:uid="{00000000-0005-0000-0000-000015000000}"/>
    <cellStyle name="SAPBEXexcCritical6" xfId="28" xr:uid="{00000000-0005-0000-0000-000016000000}"/>
    <cellStyle name="SAPBEXexcGood1" xfId="29" xr:uid="{00000000-0005-0000-0000-000017000000}"/>
    <cellStyle name="SAPBEXexcGood2" xfId="30" xr:uid="{00000000-0005-0000-0000-000018000000}"/>
    <cellStyle name="SAPBEXexcGood3" xfId="31" xr:uid="{00000000-0005-0000-0000-000019000000}"/>
    <cellStyle name="SAPBEXfilterDrill" xfId="32" xr:uid="{00000000-0005-0000-0000-00001A000000}"/>
    <cellStyle name="SAPBEXfilterItem" xfId="33" xr:uid="{00000000-0005-0000-0000-00001B000000}"/>
    <cellStyle name="SAPBEXfilterText" xfId="34" xr:uid="{00000000-0005-0000-0000-00001C000000}"/>
    <cellStyle name="SAPBEXfilterText 2" xfId="59" xr:uid="{00000000-0005-0000-0000-00001C000000}"/>
    <cellStyle name="SAPBEXformats" xfId="35" xr:uid="{00000000-0005-0000-0000-00001D000000}"/>
    <cellStyle name="SAPBEXheaderItem" xfId="36" xr:uid="{00000000-0005-0000-0000-00001E000000}"/>
    <cellStyle name="SAPBEXheaderItem 2" xfId="60" xr:uid="{00000000-0005-0000-0000-00001E000000}"/>
    <cellStyle name="SAPBEXheaderText" xfId="37" xr:uid="{00000000-0005-0000-0000-00001F000000}"/>
    <cellStyle name="SAPBEXheaderText 2" xfId="61" xr:uid="{00000000-0005-0000-0000-00001F000000}"/>
    <cellStyle name="SAPBEXHLevel0" xfId="38" xr:uid="{00000000-0005-0000-0000-000020000000}"/>
    <cellStyle name="SAPBEXHLevel0 2" xfId="62" xr:uid="{00000000-0005-0000-0000-000020000000}"/>
    <cellStyle name="SAPBEXHLevel0X" xfId="39" xr:uid="{00000000-0005-0000-0000-000021000000}"/>
    <cellStyle name="SAPBEXHLevel0X 2" xfId="63" xr:uid="{00000000-0005-0000-0000-000021000000}"/>
    <cellStyle name="SAPBEXHLevel1" xfId="40" xr:uid="{00000000-0005-0000-0000-000022000000}"/>
    <cellStyle name="SAPBEXHLevel1 2" xfId="64" xr:uid="{00000000-0005-0000-0000-000022000000}"/>
    <cellStyle name="SAPBEXHLevel1X" xfId="41" xr:uid="{00000000-0005-0000-0000-000023000000}"/>
    <cellStyle name="SAPBEXHLevel1X 2" xfId="65" xr:uid="{00000000-0005-0000-0000-000023000000}"/>
    <cellStyle name="SAPBEXHLevel2" xfId="42" xr:uid="{00000000-0005-0000-0000-000024000000}"/>
    <cellStyle name="SAPBEXHLevel2 2" xfId="66" xr:uid="{00000000-0005-0000-0000-000024000000}"/>
    <cellStyle name="SAPBEXHLevel2X" xfId="43" xr:uid="{00000000-0005-0000-0000-000025000000}"/>
    <cellStyle name="SAPBEXHLevel2X 2" xfId="67" xr:uid="{00000000-0005-0000-0000-000025000000}"/>
    <cellStyle name="SAPBEXHLevel3" xfId="44" xr:uid="{00000000-0005-0000-0000-000026000000}"/>
    <cellStyle name="SAPBEXHLevel3 2" xfId="68" xr:uid="{00000000-0005-0000-0000-000026000000}"/>
    <cellStyle name="SAPBEXHLevel3X" xfId="45" xr:uid="{00000000-0005-0000-0000-000027000000}"/>
    <cellStyle name="SAPBEXHLevel3X 2" xfId="69" xr:uid="{00000000-0005-0000-0000-000027000000}"/>
    <cellStyle name="SAPBEXinputData" xfId="46" xr:uid="{00000000-0005-0000-0000-000028000000}"/>
    <cellStyle name="SAPBEXinputData 2" xfId="70" xr:uid="{00000000-0005-0000-0000-000028000000}"/>
    <cellStyle name="SAPBEXresData" xfId="47" xr:uid="{00000000-0005-0000-0000-000029000000}"/>
    <cellStyle name="SAPBEXresDataEmph" xfId="48" xr:uid="{00000000-0005-0000-0000-00002A000000}"/>
    <cellStyle name="SAPBEXresItem" xfId="49" xr:uid="{00000000-0005-0000-0000-00002B000000}"/>
    <cellStyle name="SAPBEXresItemX" xfId="50" xr:uid="{00000000-0005-0000-0000-00002C000000}"/>
    <cellStyle name="SAPBEXstdData" xfId="51" xr:uid="{00000000-0005-0000-0000-00002D000000}"/>
    <cellStyle name="SAPBEXstdDataEmph" xfId="52" xr:uid="{00000000-0005-0000-0000-00002E000000}"/>
    <cellStyle name="SAPBEXstdItem" xfId="53" xr:uid="{00000000-0005-0000-0000-00002F000000}"/>
    <cellStyle name="SAPBEXstdItemX" xfId="54" xr:uid="{00000000-0005-0000-0000-000030000000}"/>
    <cellStyle name="SAPBEXtitle" xfId="55" xr:uid="{00000000-0005-0000-0000-000031000000}"/>
    <cellStyle name="SAPBEXtitle 2" xfId="71" xr:uid="{00000000-0005-0000-0000-000031000000}"/>
    <cellStyle name="SAPBEXundefined" xfId="56" xr:uid="{00000000-0005-0000-0000-000032000000}"/>
    <cellStyle name="Sheet Title" xfId="57" xr:uid="{00000000-0005-0000-0000-000033000000}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3902075</xdr:colOff>
      <xdr:row>0</xdr:row>
      <xdr:rowOff>0</xdr:rowOff>
    </xdr:to>
    <xdr:pic macro="[1]!DesignIconClicked">
      <xdr:nvPicPr>
        <xdr:cNvPr id="4" name="BExMBXIKC03TI6ERA3N4HW3IU7NS" hidden="1">
          <a:extLst>
            <a:ext uri="{FF2B5EF4-FFF2-40B4-BE49-F238E27FC236}">
              <a16:creationId xmlns:a16="http://schemas.microsoft.com/office/drawing/2014/main" id="{2CD8400C-9BB1-446B-A48A-AC7D88DC49D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902075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2</xdr:col>
      <xdr:colOff>1101726</xdr:colOff>
      <xdr:row>0</xdr:row>
      <xdr:rowOff>0</xdr:rowOff>
    </xdr:to>
    <xdr:pic macro="[1]!DesignIconClicked">
      <xdr:nvPicPr>
        <xdr:cNvPr id="6" name="BExSB802ISG9TSYZ9XRLHU3X5WJ0" hidden="1">
          <a:extLst>
            <a:ext uri="{FF2B5EF4-FFF2-40B4-BE49-F238E27FC236}">
              <a16:creationId xmlns:a16="http://schemas.microsoft.com/office/drawing/2014/main" id="{A407021E-0410-41E0-A197-D6A56B200DF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14775" y="0"/>
          <a:ext cx="1101726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3616325</xdr:colOff>
      <xdr:row>12</xdr:row>
      <xdr:rowOff>92075</xdr:rowOff>
    </xdr:to>
    <xdr:pic macro="[1]!DesignIconClicked">
      <xdr:nvPicPr>
        <xdr:cNvPr id="3" name="BExQAJZN48JF9NRCF2JG0TQWLN5A" hidden="1">
          <a:extLst>
            <a:ext uri="{FF2B5EF4-FFF2-40B4-BE49-F238E27FC236}">
              <a16:creationId xmlns:a16="http://schemas.microsoft.com/office/drawing/2014/main" id="{142313D5-7E40-43BF-BDC8-28C463E60B7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0524450" cy="20923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Program%20Files%20(x86)\Common%20Files\SAP%20Shared\BW\BExAnalyzer.xla" TargetMode="External"/><Relationship Id="rId1" Type="http://schemas.openxmlformats.org/officeDocument/2006/relationships/externalLinkPath" Target="/Program%20Files%20(x86)/Common%20Files/SAP%20Shared/BW/BExAnalyzer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Ex"/>
      <sheetName val="BExStyles"/>
    </sheetNames>
    <definedNames>
      <definedName name="BexGetCellData"/>
      <definedName name="DesignIconClicked"/>
    </defined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baseColWidth="10" defaultRowHeight="12.75" x14ac:dyDescent="0.2"/>
  <sheetData>
    <row r="1" spans="1:1" x14ac:dyDescent="0.2">
      <c r="A1">
        <v>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4"/>
  <sheetViews>
    <sheetView showGridLines="0" tabSelected="1" topLeftCell="A2" zoomScale="80" zoomScaleNormal="80" workbookViewId="0">
      <selection activeCell="E31" sqref="E31"/>
    </sheetView>
  </sheetViews>
  <sheetFormatPr baseColWidth="10" defaultColWidth="11.42578125" defaultRowHeight="12.75" x14ac:dyDescent="0.2"/>
  <cols>
    <col min="1" max="1" width="58.7109375" style="1" customWidth="1"/>
    <col min="2" max="2" width="13.5703125" style="1" hidden="1" customWidth="1"/>
    <col min="3" max="3" width="16.7109375" style="1" customWidth="1"/>
    <col min="4" max="4" width="19.5703125" style="1" customWidth="1"/>
    <col min="5" max="5" width="12.28515625" style="1" customWidth="1"/>
    <col min="6" max="6" width="15.5703125" style="1" customWidth="1"/>
    <col min="7" max="7" width="13.85546875" style="1" customWidth="1"/>
    <col min="8" max="8" width="18.28515625" style="1" customWidth="1"/>
    <col min="9" max="9" width="21.5703125" style="1" bestFit="1" customWidth="1"/>
    <col min="10" max="10" width="15.85546875" style="1" customWidth="1"/>
    <col min="11" max="11" width="16.7109375" style="1" customWidth="1"/>
    <col min="12" max="12" width="22.140625" style="1" bestFit="1" customWidth="1"/>
    <col min="13" max="16384" width="11.42578125" style="1"/>
  </cols>
  <sheetData>
    <row r="1" spans="1:12" s="20" customFormat="1" hidden="1" x14ac:dyDescent="0.2">
      <c r="A1" s="19" t="s">
        <v>16</v>
      </c>
      <c r="C1" s="19" t="s">
        <v>15</v>
      </c>
      <c r="D1" s="20" t="str">
        <f>MID(A1,5,4)</f>
        <v>2022</v>
      </c>
      <c r="E1" s="20" t="str">
        <f>MID(A1,1,3)</f>
        <v>001</v>
      </c>
      <c r="F1" s="20" t="str">
        <f>IF(VALUE(MID(A1,11,3))&gt;12,"012",MID(A1,11,3))</f>
        <v>003</v>
      </c>
      <c r="G1" s="20" t="str">
        <f>IF(E1="001","Enero",IF(E1="002","Febrero",IF(E1="003","Marzo",IF(E1="004","Abril",IF(E1="005","Mayo",IF(E1="006","Junio",IF(E1="007","Julio",IF(E1="008","Agosto",IF(E1="009","Septiembre",IF(E1="010","Octubre",IF(E1="011","Noviembre","Diciembre")))))))))))</f>
        <v>Enero</v>
      </c>
      <c r="H1" s="20" t="str">
        <f>IF(F1="001","Enero",IF(F1="002","Febrero",IF(F1="003","Marzo",IF(F1="004","Abril",IF(F1="005","Mayo",IF(F1="006","Junio",IF(F1="007","Julio",IF(F1="008","Agosto",IF(F1="009","Septiembre",IF(F1="010","Octubre",IF(F1="011","Noviembre","Diciembre")))))))))))</f>
        <v>Marzo</v>
      </c>
    </row>
    <row r="2" spans="1:12" s="18" customFormat="1" x14ac:dyDescent="0.2"/>
    <row r="3" spans="1:12" ht="15.75" x14ac:dyDescent="0.2">
      <c r="A3" s="24" t="s">
        <v>11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</row>
    <row r="4" spans="1:12" ht="15.75" x14ac:dyDescent="0.25">
      <c r="A4" s="25" t="s">
        <v>0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</row>
    <row r="5" spans="1:12" ht="19.5" customHeight="1" x14ac:dyDescent="0.2">
      <c r="A5" s="26" t="s">
        <v>21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</row>
    <row r="6" spans="1:12" x14ac:dyDescent="0.2">
      <c r="A6" s="26" t="s">
        <v>20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</row>
    <row r="7" spans="1:12" ht="60" x14ac:dyDescent="0.2">
      <c r="A7" s="23" t="s">
        <v>1</v>
      </c>
      <c r="B7" s="23" t="s">
        <v>2</v>
      </c>
      <c r="C7" s="23" t="s">
        <v>3</v>
      </c>
      <c r="D7" s="23" t="s">
        <v>4</v>
      </c>
      <c r="E7" s="23" t="s">
        <v>5</v>
      </c>
      <c r="F7" s="23" t="s">
        <v>6</v>
      </c>
      <c r="G7" s="23" t="s">
        <v>7</v>
      </c>
      <c r="H7" s="23" t="s">
        <v>8</v>
      </c>
      <c r="I7" s="23" t="s">
        <v>9</v>
      </c>
      <c r="J7" s="23" t="s">
        <v>17</v>
      </c>
      <c r="K7" s="23" t="s">
        <v>18</v>
      </c>
      <c r="L7" s="23" t="s">
        <v>19</v>
      </c>
    </row>
    <row r="8" spans="1:12" x14ac:dyDescent="0.2">
      <c r="A8" s="2"/>
      <c r="B8" s="3"/>
      <c r="C8" s="4"/>
      <c r="D8" s="4"/>
      <c r="E8" s="4"/>
      <c r="F8" s="4"/>
      <c r="G8" s="4"/>
      <c r="H8" s="4"/>
      <c r="I8" s="4"/>
      <c r="J8" s="4"/>
      <c r="K8" s="4"/>
      <c r="L8" s="4"/>
    </row>
    <row r="9" spans="1:12" ht="39.75" customHeight="1" x14ac:dyDescent="0.2">
      <c r="A9" s="5" t="s">
        <v>13</v>
      </c>
      <c r="B9" s="6" t="e">
        <v>#REF!</v>
      </c>
      <c r="C9" s="22" t="s">
        <v>12</v>
      </c>
      <c r="D9" s="22" t="s">
        <v>12</v>
      </c>
      <c r="E9" s="22" t="s">
        <v>12</v>
      </c>
      <c r="F9" s="22">
        <v>0</v>
      </c>
      <c r="G9" s="22" t="s">
        <v>12</v>
      </c>
      <c r="H9" s="22">
        <v>0</v>
      </c>
      <c r="I9" s="22">
        <v>0</v>
      </c>
      <c r="J9" s="22">
        <v>0</v>
      </c>
      <c r="K9" s="22">
        <v>0</v>
      </c>
      <c r="L9" s="22">
        <v>0</v>
      </c>
    </row>
    <row r="10" spans="1:12" x14ac:dyDescent="0.2">
      <c r="A10" s="7"/>
      <c r="B10" s="8"/>
      <c r="C10" s="3"/>
      <c r="D10" s="3"/>
      <c r="E10" s="3"/>
      <c r="F10" s="3"/>
      <c r="G10" s="3"/>
      <c r="H10" s="3"/>
      <c r="I10" s="3"/>
      <c r="J10" s="3"/>
      <c r="K10" s="3"/>
      <c r="L10" s="3"/>
    </row>
    <row r="11" spans="1:12" x14ac:dyDescent="0.2">
      <c r="A11" s="5" t="s">
        <v>14</v>
      </c>
      <c r="B11" s="6" t="e">
        <v>#REF!</v>
      </c>
      <c r="C11" s="22" t="s">
        <v>12</v>
      </c>
      <c r="D11" s="22" t="s">
        <v>12</v>
      </c>
      <c r="E11" s="22" t="s">
        <v>12</v>
      </c>
      <c r="F11" s="22">
        <v>0</v>
      </c>
      <c r="G11" s="22" t="s">
        <v>12</v>
      </c>
      <c r="H11" s="21">
        <v>0</v>
      </c>
      <c r="I11" s="21">
        <v>0</v>
      </c>
      <c r="J11" s="21">
        <v>0</v>
      </c>
      <c r="K11" s="21">
        <v>0</v>
      </c>
      <c r="L11" s="21">
        <v>0</v>
      </c>
    </row>
    <row r="12" spans="1:12" x14ac:dyDescent="0.2">
      <c r="A12" s="7"/>
      <c r="B12" s="8"/>
      <c r="C12" s="3"/>
      <c r="D12" s="3"/>
      <c r="E12" s="3"/>
      <c r="F12" s="3"/>
      <c r="G12" s="3"/>
      <c r="H12" s="3"/>
      <c r="I12" s="3"/>
      <c r="J12" s="3"/>
      <c r="K12" s="3"/>
      <c r="L12" s="3"/>
    </row>
    <row r="13" spans="1:12" ht="28.5" customHeight="1" x14ac:dyDescent="0.2">
      <c r="A13" s="5" t="s">
        <v>10</v>
      </c>
      <c r="B13" s="6" t="e">
        <v>#REF!</v>
      </c>
      <c r="C13" s="22" t="s">
        <v>12</v>
      </c>
      <c r="D13" s="22" t="s">
        <v>12</v>
      </c>
      <c r="E13" s="22" t="s">
        <v>12</v>
      </c>
      <c r="F13" s="22">
        <v>0</v>
      </c>
      <c r="G13" s="22" t="s">
        <v>12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</row>
    <row r="14" spans="1:12" ht="13.5" thickBot="1" x14ac:dyDescent="0.25">
      <c r="A14" s="9"/>
      <c r="B14" s="10"/>
      <c r="C14" s="11"/>
      <c r="D14" s="11"/>
      <c r="E14" s="11"/>
      <c r="F14" s="11"/>
      <c r="G14" s="11"/>
      <c r="H14" s="11"/>
      <c r="I14" s="11"/>
      <c r="J14" s="11"/>
      <c r="K14" s="11"/>
      <c r="L14" s="11"/>
    </row>
  </sheetData>
  <mergeCells count="4">
    <mergeCell ref="A3:L3"/>
    <mergeCell ref="A4:L4"/>
    <mergeCell ref="A5:L5"/>
    <mergeCell ref="A6:L6"/>
  </mergeCells>
  <pageMargins left="0.7" right="0.7" top="0.75" bottom="0.75" header="0.3" footer="0.3"/>
  <pageSetup scale="54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1C1C26-8548-427E-ADDC-E0DCCFE8FDAA}">
  <dimension ref="A1:K13"/>
  <sheetViews>
    <sheetView zoomScale="80" zoomScaleNormal="80" workbookViewId="0">
      <selection activeCell="A5" sqref="A5"/>
    </sheetView>
  </sheetViews>
  <sheetFormatPr baseColWidth="10" defaultRowHeight="12.75" x14ac:dyDescent="0.2"/>
  <cols>
    <col min="1" max="1" width="61.7109375" bestFit="1" customWidth="1"/>
    <col min="2" max="2" width="22.42578125" bestFit="1" customWidth="1"/>
    <col min="3" max="3" width="42.85546875" bestFit="1" customWidth="1"/>
    <col min="4" max="4" width="24.85546875" bestFit="1" customWidth="1"/>
    <col min="5" max="5" width="32.28515625" bestFit="1" customWidth="1"/>
    <col min="6" max="6" width="18.42578125" bestFit="1" customWidth="1"/>
    <col min="7" max="7" width="55.5703125" bestFit="1" customWidth="1"/>
    <col min="8" max="8" width="56.5703125" bestFit="1" customWidth="1"/>
    <col min="9" max="9" width="39.28515625" bestFit="1" customWidth="1"/>
    <col min="10" max="10" width="49.42578125" bestFit="1" customWidth="1"/>
    <col min="11" max="11" width="54.5703125" bestFit="1" customWidth="1"/>
  </cols>
  <sheetData>
    <row r="1" spans="1:11" x14ac:dyDescent="0.2">
      <c r="A1" s="12"/>
      <c r="B1" s="13" t="e">
        <f>[1]!BexGetCellData("00O2TQ2O5Z7DPRVXKQBNJU662","","DP_1")</f>
        <v>#VALUE!</v>
      </c>
      <c r="C1" s="13" t="e">
        <f>[1]!BexGetCellData("00O2TQ2O5Z7DPRVXKQBNJUCHM","","DP_1")</f>
        <v>#VALUE!</v>
      </c>
      <c r="D1" s="13" t="e">
        <f>[1]!BexGetCellData("00O2TQ2O5Z7DPRVXKQBNJUIT6","","DP_1")</f>
        <v>#VALUE!</v>
      </c>
      <c r="E1" s="13" t="e">
        <f>[1]!BexGetCellData("00O2TQ2O5Z7DPRVY5FDD5UN7R","","DP_1")</f>
        <v>#VALUE!</v>
      </c>
      <c r="F1" s="13" t="e">
        <f>[1]!BexGetCellData("00O2TQ2O5Z7DPRVY5FDD5UTJB","","DP_1")</f>
        <v>#VALUE!</v>
      </c>
      <c r="G1" s="13" t="e">
        <f>[1]!BexGetCellData("00O2TQ2O5Z7DPRVY5FDD5UZUV","","DP_1")</f>
        <v>#VALUE!</v>
      </c>
      <c r="H1" s="13" t="e">
        <f>[1]!BexGetCellData("00O2TQ2O5Z7DPRVY7U41JWBNV","","DP_1")</f>
        <v>#VALUE!</v>
      </c>
      <c r="I1" s="13" t="e">
        <f>[1]!BexGetCellData("00O2TQ2O5Z7DPRW4O8D9I8DNQ","","DP_1")</f>
        <v>#VALUE!</v>
      </c>
      <c r="J1" s="13" t="e">
        <f>[1]!BexGetCellData("00O2TQ2O5Z7DPRW4WWW30XA2S","","DP_1")</f>
        <v>#VALUE!</v>
      </c>
      <c r="K1" s="13" t="e">
        <f>[1]!BexGetCellData("00O2TQ2O5Z7DPRW5TUV31KJOZ","","DP_1")</f>
        <v>#VALUE!</v>
      </c>
    </row>
    <row r="2" spans="1:11" x14ac:dyDescent="0.2">
      <c r="A2" s="15" t="e">
        <f>[1]!BexGetCellData("","00O2TQ2O5Z7DPRVWOC8QXK3TB","DP_1")</f>
        <v>#VALUE!</v>
      </c>
      <c r="B2" s="14" t="e">
        <f>[1]!BexGetCellData("00O2TQ2O5Z7DPRVXKQBNJU662","00O2TQ2O5Z7DPRVWOC8QXK3TB","DP_1")</f>
        <v>#VALUE!</v>
      </c>
      <c r="C2" s="14" t="e">
        <f>[1]!BexGetCellData("00O2TQ2O5Z7DPRVXKQBNJUCHM","00O2TQ2O5Z7DPRVWOC8QXK3TB","DP_1")</f>
        <v>#VALUE!</v>
      </c>
      <c r="D2" s="14" t="e">
        <f>[1]!BexGetCellData("00O2TQ2O5Z7DPRVXKQBNJUIT6","00O2TQ2O5Z7DPRVWOC8QXK3TB","DP_1")</f>
        <v>#VALUE!</v>
      </c>
      <c r="E2" s="14" t="e">
        <f>[1]!BexGetCellData("00O2TQ2O5Z7DPRVY5FDD5UN7R","00O2TQ2O5Z7DPRVWOC8QXK3TB","DP_1")</f>
        <v>#VALUE!</v>
      </c>
      <c r="F2" s="14" t="e">
        <f>[1]!BexGetCellData("00O2TQ2O5Z7DPRVY5FDD5UTJB","00O2TQ2O5Z7DPRVWOC8QXK3TB","DP_1")</f>
        <v>#VALUE!</v>
      </c>
      <c r="G2" s="14" t="e">
        <f>[1]!BexGetCellData("00O2TQ2O5Z7DPRVY5FDD5UZUV","00O2TQ2O5Z7DPRVWOC8QXK3TB","DP_1")</f>
        <v>#VALUE!</v>
      </c>
      <c r="H2" s="14" t="e">
        <f>[1]!BexGetCellData("00O2TQ2O5Z7DPRVY7U41JWBNV","00O2TQ2O5Z7DPRVWOC8QXK3TB","DP_1")</f>
        <v>#VALUE!</v>
      </c>
      <c r="I2" s="14" t="e">
        <f>[1]!BexGetCellData("00O2TQ2O5Z7DPRW4O8D9I8DNQ","00O2TQ2O5Z7DPRVWOC8QXK3TB","DP_1")</f>
        <v>#VALUE!</v>
      </c>
      <c r="J2" s="14" t="e">
        <f>[1]!BexGetCellData("00O2TQ2O5Z7DPRW4WWW30XA2S","00O2TQ2O5Z7DPRVWOC8QXK3TB","DP_1")</f>
        <v>#VALUE!</v>
      </c>
      <c r="K2" s="14" t="e">
        <f>[1]!BexGetCellData("00O2TQ2O5Z7DPRW5TUV31KJOZ","00O2TQ2O5Z7DPRVWOC8QXK3TB","DP_1")</f>
        <v>#VALUE!</v>
      </c>
    </row>
    <row r="3" spans="1:11" x14ac:dyDescent="0.2">
      <c r="A3" s="16" t="e">
        <f>[1]!BexGetCellData("","00O2TQ2O5Z7DPRVWOC8QXKA4V","DP_1")</f>
        <v>#VALUE!</v>
      </c>
      <c r="B3" s="14" t="e">
        <f>[1]!BexGetCellData("00O2TQ2O5Z7DPRVXKQBNJU662","00O2TQ2O5Z7DPRVWOC8QXKA4V","DP_1")</f>
        <v>#VALUE!</v>
      </c>
      <c r="C3" s="14" t="e">
        <f>[1]!BexGetCellData("00O2TQ2O5Z7DPRVXKQBNJUCHM","00O2TQ2O5Z7DPRVWOC8QXKA4V","DP_1")</f>
        <v>#VALUE!</v>
      </c>
      <c r="D3" s="14" t="e">
        <f>[1]!BexGetCellData("00O2TQ2O5Z7DPRVXKQBNJUIT6","00O2TQ2O5Z7DPRVWOC8QXKA4V","DP_1")</f>
        <v>#VALUE!</v>
      </c>
      <c r="E3" s="14" t="e">
        <f>[1]!BexGetCellData("00O2TQ2O5Z7DPRVY5FDD5UN7R","00O2TQ2O5Z7DPRVWOC8QXKA4V","DP_1")</f>
        <v>#VALUE!</v>
      </c>
      <c r="F3" s="14" t="e">
        <f>[1]!BexGetCellData("00O2TQ2O5Z7DPRVY5FDD5UTJB","00O2TQ2O5Z7DPRVWOC8QXKA4V","DP_1")</f>
        <v>#VALUE!</v>
      </c>
      <c r="G3" s="14" t="e">
        <f>[1]!BexGetCellData("00O2TQ2O5Z7DPRVY5FDD5UZUV","00O2TQ2O5Z7DPRVWOC8QXKA4V","DP_1")</f>
        <v>#VALUE!</v>
      </c>
      <c r="H3" s="14" t="e">
        <f>[1]!BexGetCellData("00O2TQ2O5Z7DPRVY7U41JWBNV","00O2TQ2O5Z7DPRVWOC8QXKA4V","DP_1")</f>
        <v>#VALUE!</v>
      </c>
      <c r="I3" s="14" t="e">
        <f>[1]!BexGetCellData("00O2TQ2O5Z7DPRW4O8D9I8DNQ","00O2TQ2O5Z7DPRVWOC8QXKA4V","DP_1")</f>
        <v>#VALUE!</v>
      </c>
      <c r="J3" s="14" t="e">
        <f>[1]!BexGetCellData("00O2TQ2O5Z7DPRW4WWW30XA2S","00O2TQ2O5Z7DPRVWOC8QXKA4V","DP_1")</f>
        <v>#VALUE!</v>
      </c>
      <c r="K3" s="14" t="e">
        <f>[1]!BexGetCellData("00O2TQ2O5Z7DPRW5TUV31KJOZ","00O2TQ2O5Z7DPRVWOC8QXKA4V","DP_1")</f>
        <v>#VALUE!</v>
      </c>
    </row>
    <row r="4" spans="1:11" x14ac:dyDescent="0.2">
      <c r="A4" s="17" t="e">
        <f>[1]!BexGetCellData("","00O2TQ2O5Z7DPRVWOC8QXKGGF","DP_1")</f>
        <v>#VALUE!</v>
      </c>
      <c r="B4" s="14" t="e">
        <f>[1]!BexGetCellData("00O2TQ2O5Z7DPRVXKQBNJU662","00O2TQ2O5Z7DPRVWOC8QXKGGF","DP_1")</f>
        <v>#VALUE!</v>
      </c>
      <c r="C4" s="14" t="e">
        <f>[1]!BexGetCellData("00O2TQ2O5Z7DPRVXKQBNJUCHM","00O2TQ2O5Z7DPRVWOC8QXKGGF","DP_1")</f>
        <v>#VALUE!</v>
      </c>
      <c r="D4" s="14" t="e">
        <f>[1]!BexGetCellData("00O2TQ2O5Z7DPRVXKQBNJUIT6","00O2TQ2O5Z7DPRVWOC8QXKGGF","DP_1")</f>
        <v>#VALUE!</v>
      </c>
      <c r="E4" s="14" t="e">
        <f>[1]!BexGetCellData("00O2TQ2O5Z7DPRVY5FDD5UN7R","00O2TQ2O5Z7DPRVWOC8QXKGGF","DP_1")</f>
        <v>#VALUE!</v>
      </c>
      <c r="F4" s="14" t="e">
        <f>[1]!BexGetCellData("00O2TQ2O5Z7DPRVY5FDD5UTJB","00O2TQ2O5Z7DPRVWOC8QXKGGF","DP_1")</f>
        <v>#VALUE!</v>
      </c>
      <c r="G4" s="14" t="e">
        <f>[1]!BexGetCellData("00O2TQ2O5Z7DPRVY5FDD5UZUV","00O2TQ2O5Z7DPRVWOC8QXKGGF","DP_1")</f>
        <v>#VALUE!</v>
      </c>
      <c r="H4" s="14" t="e">
        <f>[1]!BexGetCellData("00O2TQ2O5Z7DPRVY7U41JWBNV","00O2TQ2O5Z7DPRVWOC8QXKGGF","DP_1")</f>
        <v>#VALUE!</v>
      </c>
      <c r="I4" s="14" t="e">
        <f>[1]!BexGetCellData("00O2TQ2O5Z7DPRW4O8D9I8DNQ","00O2TQ2O5Z7DPRVWOC8QXKGGF","DP_1")</f>
        <v>#VALUE!</v>
      </c>
      <c r="J4" s="14" t="e">
        <f>[1]!BexGetCellData("00O2TQ2O5Z7DPRW4WWW30XA2S","00O2TQ2O5Z7DPRVWOC8QXKGGF","DP_1")</f>
        <v>#VALUE!</v>
      </c>
      <c r="K4" s="14" t="e">
        <f>[1]!BexGetCellData("00O2TQ2O5Z7DPRW5TUV31KJOZ","00O2TQ2O5Z7DPRVWOC8QXKGGF","DP_1")</f>
        <v>#VALUE!</v>
      </c>
    </row>
    <row r="5" spans="1:11" x14ac:dyDescent="0.2">
      <c r="A5" s="17" t="e">
        <f>[1]!BexGetCellData("","00O2TQ2O5Z7DPRVWOC8QXKMRZ","DP_1")</f>
        <v>#VALUE!</v>
      </c>
      <c r="B5" s="14" t="e">
        <f>[1]!BexGetCellData("00O2TQ2O5Z7DPRVXKQBNJU662","00O2TQ2O5Z7DPRVWOC8QXKMRZ","DP_1")</f>
        <v>#VALUE!</v>
      </c>
      <c r="C5" s="14" t="e">
        <f>[1]!BexGetCellData("00O2TQ2O5Z7DPRVXKQBNJUCHM","00O2TQ2O5Z7DPRVWOC8QXKMRZ","DP_1")</f>
        <v>#VALUE!</v>
      </c>
      <c r="D5" s="14" t="e">
        <f>[1]!BexGetCellData("00O2TQ2O5Z7DPRVXKQBNJUIT6","00O2TQ2O5Z7DPRVWOC8QXKMRZ","DP_1")</f>
        <v>#VALUE!</v>
      </c>
      <c r="E5" s="14" t="e">
        <f>[1]!BexGetCellData("00O2TQ2O5Z7DPRVY5FDD5UN7R","00O2TQ2O5Z7DPRVWOC8QXKMRZ","DP_1")</f>
        <v>#VALUE!</v>
      </c>
      <c r="F5" s="14" t="e">
        <f>[1]!BexGetCellData("00O2TQ2O5Z7DPRVY5FDD5UTJB","00O2TQ2O5Z7DPRVWOC8QXKMRZ","DP_1")</f>
        <v>#VALUE!</v>
      </c>
      <c r="G5" s="14" t="e">
        <f>[1]!BexGetCellData("00O2TQ2O5Z7DPRVY5FDD5UZUV","00O2TQ2O5Z7DPRVWOC8QXKMRZ","DP_1")</f>
        <v>#VALUE!</v>
      </c>
      <c r="H5" s="14" t="e">
        <f>[1]!BexGetCellData("00O2TQ2O5Z7DPRVY7U41JWBNV","00O2TQ2O5Z7DPRVWOC8QXKMRZ","DP_1")</f>
        <v>#VALUE!</v>
      </c>
      <c r="I5" s="14" t="e">
        <f>[1]!BexGetCellData("00O2TQ2O5Z7DPRW4O8D9I8DNQ","00O2TQ2O5Z7DPRVWOC8QXKMRZ","DP_1")</f>
        <v>#VALUE!</v>
      </c>
      <c r="J5" s="14" t="e">
        <f>[1]!BexGetCellData("00O2TQ2O5Z7DPRW4WWW30XA2S","00O2TQ2O5Z7DPRVWOC8QXKMRZ","DP_1")</f>
        <v>#VALUE!</v>
      </c>
      <c r="K5" s="14" t="e">
        <f>[1]!BexGetCellData("00O2TQ2O5Z7DPRW5TUV31KJOZ","00O2TQ2O5Z7DPRVWOC8QXKMRZ","DP_1")</f>
        <v>#VALUE!</v>
      </c>
    </row>
    <row r="6" spans="1:11" x14ac:dyDescent="0.2">
      <c r="A6" s="17" t="e">
        <f>[1]!BexGetCellData("","00O2TQ2O5Z7DPRVWOC8QXKT3J","DP_1")</f>
        <v>#VALUE!</v>
      </c>
      <c r="B6" s="14" t="e">
        <f>[1]!BexGetCellData("00O2TQ2O5Z7DPRVXKQBNJU662","00O2TQ2O5Z7DPRVWOC8QXKT3J","DP_1")</f>
        <v>#VALUE!</v>
      </c>
      <c r="C6" s="14" t="e">
        <f>[1]!BexGetCellData("00O2TQ2O5Z7DPRVXKQBNJUCHM","00O2TQ2O5Z7DPRVWOC8QXKT3J","DP_1")</f>
        <v>#VALUE!</v>
      </c>
      <c r="D6" s="14" t="e">
        <f>[1]!BexGetCellData("00O2TQ2O5Z7DPRVXKQBNJUIT6","00O2TQ2O5Z7DPRVWOC8QXKT3J","DP_1")</f>
        <v>#VALUE!</v>
      </c>
      <c r="E6" s="14" t="e">
        <f>[1]!BexGetCellData("00O2TQ2O5Z7DPRVY5FDD5UN7R","00O2TQ2O5Z7DPRVWOC8QXKT3J","DP_1")</f>
        <v>#VALUE!</v>
      </c>
      <c r="F6" s="14" t="e">
        <f>[1]!BexGetCellData("00O2TQ2O5Z7DPRVY5FDD5UTJB","00O2TQ2O5Z7DPRVWOC8QXKT3J","DP_1")</f>
        <v>#VALUE!</v>
      </c>
      <c r="G6" s="14" t="e">
        <f>[1]!BexGetCellData("00O2TQ2O5Z7DPRVY5FDD5UZUV","00O2TQ2O5Z7DPRVWOC8QXKT3J","DP_1")</f>
        <v>#VALUE!</v>
      </c>
      <c r="H6" s="14" t="e">
        <f>[1]!BexGetCellData("00O2TQ2O5Z7DPRVY7U41JWBNV","00O2TQ2O5Z7DPRVWOC8QXKT3J","DP_1")</f>
        <v>#VALUE!</v>
      </c>
      <c r="I6" s="14" t="e">
        <f>[1]!BexGetCellData("00O2TQ2O5Z7DPRW4O8D9I8DNQ","00O2TQ2O5Z7DPRVWOC8QXKT3J","DP_1")</f>
        <v>#VALUE!</v>
      </c>
      <c r="J6" s="14" t="e">
        <f>[1]!BexGetCellData("00O2TQ2O5Z7DPRW4WWW30XA2S","00O2TQ2O5Z7DPRVWOC8QXKT3J","DP_1")</f>
        <v>#VALUE!</v>
      </c>
      <c r="K6" s="14" t="e">
        <f>[1]!BexGetCellData("00O2TQ2O5Z7DPRW5TUV31KJOZ","00O2TQ2O5Z7DPRVWOC8QXKT3J","DP_1")</f>
        <v>#VALUE!</v>
      </c>
    </row>
    <row r="7" spans="1:11" x14ac:dyDescent="0.2">
      <c r="A7" s="17" t="e">
        <f>[1]!BexGetCellData("","00O2TQ2O5Z7DPRVX650CJDZTC","DP_1")</f>
        <v>#VALUE!</v>
      </c>
      <c r="B7" s="14" t="e">
        <f>[1]!BexGetCellData("00O2TQ2O5Z7DPRVXKQBNJU662","00O2TQ2O5Z7DPRVX650CJDZTC","DP_1")</f>
        <v>#VALUE!</v>
      </c>
      <c r="C7" s="14" t="e">
        <f>[1]!BexGetCellData("00O2TQ2O5Z7DPRVXKQBNJUCHM","00O2TQ2O5Z7DPRVX650CJDZTC","DP_1")</f>
        <v>#VALUE!</v>
      </c>
      <c r="D7" s="14" t="e">
        <f>[1]!BexGetCellData("00O2TQ2O5Z7DPRVXKQBNJUIT6","00O2TQ2O5Z7DPRVX650CJDZTC","DP_1")</f>
        <v>#VALUE!</v>
      </c>
      <c r="E7" s="14" t="e">
        <f>[1]!BexGetCellData("00O2TQ2O5Z7DPRVY5FDD5UN7R","00O2TQ2O5Z7DPRVX650CJDZTC","DP_1")</f>
        <v>#VALUE!</v>
      </c>
      <c r="F7" s="14" t="e">
        <f>[1]!BexGetCellData("00O2TQ2O5Z7DPRVY5FDD5UTJB","00O2TQ2O5Z7DPRVX650CJDZTC","DP_1")</f>
        <v>#VALUE!</v>
      </c>
      <c r="G7" s="14" t="e">
        <f>[1]!BexGetCellData("00O2TQ2O5Z7DPRVY5FDD5UZUV","00O2TQ2O5Z7DPRVX650CJDZTC","DP_1")</f>
        <v>#VALUE!</v>
      </c>
      <c r="H7" s="14" t="e">
        <f>[1]!BexGetCellData("00O2TQ2O5Z7DPRVY7U41JWBNV","00O2TQ2O5Z7DPRVX650CJDZTC","DP_1")</f>
        <v>#VALUE!</v>
      </c>
      <c r="I7" s="14" t="e">
        <f>[1]!BexGetCellData("00O2TQ2O5Z7DPRW4O8D9I8DNQ","00O2TQ2O5Z7DPRVX650CJDZTC","DP_1")</f>
        <v>#VALUE!</v>
      </c>
      <c r="J7" s="14" t="e">
        <f>[1]!BexGetCellData("00O2TQ2O5Z7DPRW4WWW30XA2S","00O2TQ2O5Z7DPRVX650CJDZTC","DP_1")</f>
        <v>#VALUE!</v>
      </c>
      <c r="K7" s="14" t="e">
        <f>[1]!BexGetCellData("00O2TQ2O5Z7DPRW5TUV31KJOZ","00O2TQ2O5Z7DPRVX650CJDZTC","DP_1")</f>
        <v>#VALUE!</v>
      </c>
    </row>
    <row r="8" spans="1:11" x14ac:dyDescent="0.2">
      <c r="A8" s="16" t="e">
        <f>[1]!BexGetCellData("","00O2TQ2O5Z7DPRVX6YM5NGL1S","DP_1")</f>
        <v>#VALUE!</v>
      </c>
      <c r="B8" s="14" t="e">
        <f>[1]!BexGetCellData("00O2TQ2O5Z7DPRVXKQBNJU662","00O2TQ2O5Z7DPRVX6YM5NGL1S","DP_1")</f>
        <v>#VALUE!</v>
      </c>
      <c r="C8" s="14" t="e">
        <f>[1]!BexGetCellData("00O2TQ2O5Z7DPRVXKQBNJUCHM","00O2TQ2O5Z7DPRVX6YM5NGL1S","DP_1")</f>
        <v>#VALUE!</v>
      </c>
      <c r="D8" s="14" t="e">
        <f>[1]!BexGetCellData("00O2TQ2O5Z7DPRVXKQBNJUIT6","00O2TQ2O5Z7DPRVX6YM5NGL1S","DP_1")</f>
        <v>#VALUE!</v>
      </c>
      <c r="E8" s="14" t="e">
        <f>[1]!BexGetCellData("00O2TQ2O5Z7DPRVY5FDD5UN7R","00O2TQ2O5Z7DPRVX6YM5NGL1S","DP_1")</f>
        <v>#VALUE!</v>
      </c>
      <c r="F8" s="14" t="e">
        <f>[1]!BexGetCellData("00O2TQ2O5Z7DPRVY5FDD5UTJB","00O2TQ2O5Z7DPRVX6YM5NGL1S","DP_1")</f>
        <v>#VALUE!</v>
      </c>
      <c r="G8" s="14" t="e">
        <f>[1]!BexGetCellData("00O2TQ2O5Z7DPRVY5FDD5UZUV","00O2TQ2O5Z7DPRVX6YM5NGL1S","DP_1")</f>
        <v>#VALUE!</v>
      </c>
      <c r="H8" s="14" t="e">
        <f>[1]!BexGetCellData("00O2TQ2O5Z7DPRVY7U41JWBNV","00O2TQ2O5Z7DPRVX6YM5NGL1S","DP_1")</f>
        <v>#VALUE!</v>
      </c>
      <c r="I8" s="14" t="e">
        <f>[1]!BexGetCellData("00O2TQ2O5Z7DPRW4O8D9I8DNQ","00O2TQ2O5Z7DPRVX6YM5NGL1S","DP_1")</f>
        <v>#VALUE!</v>
      </c>
      <c r="J8" s="14" t="e">
        <f>[1]!BexGetCellData("00O2TQ2O5Z7DPRW4WWW30XA2S","00O2TQ2O5Z7DPRVX6YM5NGL1S","DP_1")</f>
        <v>#VALUE!</v>
      </c>
      <c r="K8" s="14" t="e">
        <f>[1]!BexGetCellData("00O2TQ2O5Z7DPRW5TUV31KJOZ","00O2TQ2O5Z7DPRVX6YM5NGL1S","DP_1")</f>
        <v>#VALUE!</v>
      </c>
    </row>
    <row r="9" spans="1:11" x14ac:dyDescent="0.2">
      <c r="A9" s="17" t="e">
        <f>[1]!BexGetCellData("","00O2TQ2O5Z7DPRVXBDTAMX2MY","DP_1")</f>
        <v>#VALUE!</v>
      </c>
      <c r="B9" s="14" t="e">
        <f>[1]!BexGetCellData("00O2TQ2O5Z7DPRVXKQBNJU662","00O2TQ2O5Z7DPRVXBDTAMX2MY","DP_1")</f>
        <v>#VALUE!</v>
      </c>
      <c r="C9" s="14" t="e">
        <f>[1]!BexGetCellData("00O2TQ2O5Z7DPRVXKQBNJUCHM","00O2TQ2O5Z7DPRVXBDTAMX2MY","DP_1")</f>
        <v>#VALUE!</v>
      </c>
      <c r="D9" s="14" t="e">
        <f>[1]!BexGetCellData("00O2TQ2O5Z7DPRVXKQBNJUIT6","00O2TQ2O5Z7DPRVXBDTAMX2MY","DP_1")</f>
        <v>#VALUE!</v>
      </c>
      <c r="E9" s="14" t="e">
        <f>[1]!BexGetCellData("00O2TQ2O5Z7DPRVY5FDD5UN7R","00O2TQ2O5Z7DPRVXBDTAMX2MY","DP_1")</f>
        <v>#VALUE!</v>
      </c>
      <c r="F9" s="14" t="e">
        <f>[1]!BexGetCellData("00O2TQ2O5Z7DPRVY5FDD5UTJB","00O2TQ2O5Z7DPRVXBDTAMX2MY","DP_1")</f>
        <v>#VALUE!</v>
      </c>
      <c r="G9" s="14" t="e">
        <f>[1]!BexGetCellData("00O2TQ2O5Z7DPRVY5FDD5UZUV","00O2TQ2O5Z7DPRVXBDTAMX2MY","DP_1")</f>
        <v>#VALUE!</v>
      </c>
      <c r="H9" s="14" t="e">
        <f>[1]!BexGetCellData("00O2TQ2O5Z7DPRVY7U41JWBNV","00O2TQ2O5Z7DPRVXBDTAMX2MY","DP_1")</f>
        <v>#VALUE!</v>
      </c>
      <c r="I9" s="14" t="e">
        <f>[1]!BexGetCellData("00O2TQ2O5Z7DPRW4O8D9I8DNQ","00O2TQ2O5Z7DPRVXBDTAMX2MY","DP_1")</f>
        <v>#VALUE!</v>
      </c>
      <c r="J9" s="14" t="e">
        <f>[1]!BexGetCellData("00O2TQ2O5Z7DPRW4WWW30XA2S","00O2TQ2O5Z7DPRVXBDTAMX2MY","DP_1")</f>
        <v>#VALUE!</v>
      </c>
      <c r="K9" s="14" t="e">
        <f>[1]!BexGetCellData("00O2TQ2O5Z7DPRW5TUV31KJOZ","00O2TQ2O5Z7DPRVXBDTAMX2MY","DP_1")</f>
        <v>#VALUE!</v>
      </c>
    </row>
    <row r="10" spans="1:11" x14ac:dyDescent="0.2">
      <c r="A10" s="17" t="e">
        <f>[1]!BexGetCellData("","00O2TQ2O5Z7DPRVXBDTAMX8YI","DP_1")</f>
        <v>#VALUE!</v>
      </c>
      <c r="B10" s="14" t="e">
        <f>[1]!BexGetCellData("00O2TQ2O5Z7DPRVXKQBNJU662","00O2TQ2O5Z7DPRVXBDTAMX8YI","DP_1")</f>
        <v>#VALUE!</v>
      </c>
      <c r="C10" s="14" t="e">
        <f>[1]!BexGetCellData("00O2TQ2O5Z7DPRVXKQBNJUCHM","00O2TQ2O5Z7DPRVXBDTAMX8YI","DP_1")</f>
        <v>#VALUE!</v>
      </c>
      <c r="D10" s="14" t="e">
        <f>[1]!BexGetCellData("00O2TQ2O5Z7DPRVXKQBNJUIT6","00O2TQ2O5Z7DPRVXBDTAMX8YI","DP_1")</f>
        <v>#VALUE!</v>
      </c>
      <c r="E10" s="14" t="e">
        <f>[1]!BexGetCellData("00O2TQ2O5Z7DPRVY5FDD5UN7R","00O2TQ2O5Z7DPRVXBDTAMX8YI","DP_1")</f>
        <v>#VALUE!</v>
      </c>
      <c r="F10" s="14" t="e">
        <f>[1]!BexGetCellData("00O2TQ2O5Z7DPRVY5FDD5UTJB","00O2TQ2O5Z7DPRVXBDTAMX8YI","DP_1")</f>
        <v>#VALUE!</v>
      </c>
      <c r="G10" s="14" t="e">
        <f>[1]!BexGetCellData("00O2TQ2O5Z7DPRVY5FDD5UZUV","00O2TQ2O5Z7DPRVXBDTAMX8YI","DP_1")</f>
        <v>#VALUE!</v>
      </c>
      <c r="H10" s="14" t="e">
        <f>[1]!BexGetCellData("00O2TQ2O5Z7DPRVY7U41JWBNV","00O2TQ2O5Z7DPRVXBDTAMX8YI","DP_1")</f>
        <v>#VALUE!</v>
      </c>
      <c r="I10" s="14" t="e">
        <f>[1]!BexGetCellData("00O2TQ2O5Z7DPRW4O8D9I8DNQ","00O2TQ2O5Z7DPRVXBDTAMX8YI","DP_1")</f>
        <v>#VALUE!</v>
      </c>
      <c r="J10" s="14" t="e">
        <f>[1]!BexGetCellData("00O2TQ2O5Z7DPRW4WWW30XA2S","00O2TQ2O5Z7DPRVXBDTAMX8YI","DP_1")</f>
        <v>#VALUE!</v>
      </c>
      <c r="K10" s="14" t="e">
        <f>[1]!BexGetCellData("00O2TQ2O5Z7DPRW5TUV31KJOZ","00O2TQ2O5Z7DPRVXBDTAMX8YI","DP_1")</f>
        <v>#VALUE!</v>
      </c>
    </row>
    <row r="11" spans="1:11" x14ac:dyDescent="0.2">
      <c r="A11" s="17" t="e">
        <f>[1]!BexGetCellData("","00O2TQ2O5Z7DPRVXBDTAMXFA2","DP_1")</f>
        <v>#VALUE!</v>
      </c>
      <c r="B11" s="14" t="e">
        <f>[1]!BexGetCellData("00O2TQ2O5Z7DPRVXKQBNJU662","00O2TQ2O5Z7DPRVXBDTAMXFA2","DP_1")</f>
        <v>#VALUE!</v>
      </c>
      <c r="C11" s="14" t="e">
        <f>[1]!BexGetCellData("00O2TQ2O5Z7DPRVXKQBNJUCHM","00O2TQ2O5Z7DPRVXBDTAMXFA2","DP_1")</f>
        <v>#VALUE!</v>
      </c>
      <c r="D11" s="14" t="e">
        <f>[1]!BexGetCellData("00O2TQ2O5Z7DPRVXKQBNJUIT6","00O2TQ2O5Z7DPRVXBDTAMXFA2","DP_1")</f>
        <v>#VALUE!</v>
      </c>
      <c r="E11" s="14" t="e">
        <f>[1]!BexGetCellData("00O2TQ2O5Z7DPRVY5FDD5UN7R","00O2TQ2O5Z7DPRVXBDTAMXFA2","DP_1")</f>
        <v>#VALUE!</v>
      </c>
      <c r="F11" s="14" t="e">
        <f>[1]!BexGetCellData("00O2TQ2O5Z7DPRVY5FDD5UTJB","00O2TQ2O5Z7DPRVXBDTAMXFA2","DP_1")</f>
        <v>#VALUE!</v>
      </c>
      <c r="G11" s="14" t="e">
        <f>[1]!BexGetCellData("00O2TQ2O5Z7DPRVY5FDD5UZUV","00O2TQ2O5Z7DPRVXBDTAMXFA2","DP_1")</f>
        <v>#VALUE!</v>
      </c>
      <c r="H11" s="14" t="e">
        <f>[1]!BexGetCellData("00O2TQ2O5Z7DPRVY7U41JWBNV","00O2TQ2O5Z7DPRVXBDTAMXFA2","DP_1")</f>
        <v>#VALUE!</v>
      </c>
      <c r="I11" s="14" t="e">
        <f>[1]!BexGetCellData("00O2TQ2O5Z7DPRW4O8D9I8DNQ","00O2TQ2O5Z7DPRVXBDTAMXFA2","DP_1")</f>
        <v>#VALUE!</v>
      </c>
      <c r="J11" s="14" t="e">
        <f>[1]!BexGetCellData("00O2TQ2O5Z7DPRW4WWW30XA2S","00O2TQ2O5Z7DPRVXBDTAMXFA2","DP_1")</f>
        <v>#VALUE!</v>
      </c>
      <c r="K11" s="14" t="e">
        <f>[1]!BexGetCellData("00O2TQ2O5Z7DPRW5TUV31KJOZ","00O2TQ2O5Z7DPRVXBDTAMXFA2","DP_1")</f>
        <v>#VALUE!</v>
      </c>
    </row>
    <row r="12" spans="1:11" x14ac:dyDescent="0.2">
      <c r="A12" s="17" t="e">
        <f>[1]!BexGetCellData("","00O2TQ2O5Z7DPRVX8RH3LQK5U","DP_1")</f>
        <v>#VALUE!</v>
      </c>
      <c r="B12" s="14" t="e">
        <f>[1]!BexGetCellData("00O2TQ2O5Z7DPRVXKQBNJU662","00O2TQ2O5Z7DPRVX8RH3LQK5U","DP_1")</f>
        <v>#VALUE!</v>
      </c>
      <c r="C12" s="14" t="e">
        <f>[1]!BexGetCellData("00O2TQ2O5Z7DPRVXKQBNJUCHM","00O2TQ2O5Z7DPRVX8RH3LQK5U","DP_1")</f>
        <v>#VALUE!</v>
      </c>
      <c r="D12" s="14" t="e">
        <f>[1]!BexGetCellData("00O2TQ2O5Z7DPRVXKQBNJUIT6","00O2TQ2O5Z7DPRVX8RH3LQK5U","DP_1")</f>
        <v>#VALUE!</v>
      </c>
      <c r="E12" s="14" t="e">
        <f>[1]!BexGetCellData("00O2TQ2O5Z7DPRVY5FDD5UN7R","00O2TQ2O5Z7DPRVX8RH3LQK5U","DP_1")</f>
        <v>#VALUE!</v>
      </c>
      <c r="F12" s="14" t="e">
        <f>[1]!BexGetCellData("00O2TQ2O5Z7DPRVY5FDD5UTJB","00O2TQ2O5Z7DPRVX8RH3LQK5U","DP_1")</f>
        <v>#VALUE!</v>
      </c>
      <c r="G12" s="14" t="e">
        <f>[1]!BexGetCellData("00O2TQ2O5Z7DPRVY5FDD5UZUV","00O2TQ2O5Z7DPRVX8RH3LQK5U","DP_1")</f>
        <v>#VALUE!</v>
      </c>
      <c r="H12" s="14" t="e">
        <f>[1]!BexGetCellData("00O2TQ2O5Z7DPRVY7U41JWBNV","00O2TQ2O5Z7DPRVX8RH3LQK5U","DP_1")</f>
        <v>#VALUE!</v>
      </c>
      <c r="I12" s="14" t="e">
        <f>[1]!BexGetCellData("00O2TQ2O5Z7DPRW4O8D9I8DNQ","00O2TQ2O5Z7DPRVX8RH3LQK5U","DP_1")</f>
        <v>#VALUE!</v>
      </c>
      <c r="J12" s="14" t="e">
        <f>[1]!BexGetCellData("00O2TQ2O5Z7DPRW4WWW30XA2S","00O2TQ2O5Z7DPRVX8RH3LQK5U","DP_1")</f>
        <v>#VALUE!</v>
      </c>
      <c r="K12" s="14" t="e">
        <f>[1]!BexGetCellData("00O2TQ2O5Z7DPRW5TUV31KJOZ","00O2TQ2O5Z7DPRVX8RH3LQK5U","DP_1")</f>
        <v>#VALUE!</v>
      </c>
    </row>
    <row r="13" spans="1:11" x14ac:dyDescent="0.2">
      <c r="A13" s="16" t="e">
        <f>[1]!BexGetCellData("","00O2TQ2O5Z7DPRVX7JZOAUJRK","DP_1")</f>
        <v>#VALUE!</v>
      </c>
      <c r="B13" s="14" t="e">
        <f>[1]!BexGetCellData("00O2TQ2O5Z7DPRVXKQBNJU662","00O2TQ2O5Z7DPRVX7JZOAUJRK","DP_1")</f>
        <v>#VALUE!</v>
      </c>
      <c r="C13" s="14" t="e">
        <f>[1]!BexGetCellData("00O2TQ2O5Z7DPRVXKQBNJUCHM","00O2TQ2O5Z7DPRVX7JZOAUJRK","DP_1")</f>
        <v>#VALUE!</v>
      </c>
      <c r="D13" s="14" t="e">
        <f>[1]!BexGetCellData("00O2TQ2O5Z7DPRVXKQBNJUIT6","00O2TQ2O5Z7DPRVX7JZOAUJRK","DP_1")</f>
        <v>#VALUE!</v>
      </c>
      <c r="E13" s="14" t="e">
        <f>[1]!BexGetCellData("00O2TQ2O5Z7DPRVY5FDD5UN7R","00O2TQ2O5Z7DPRVX7JZOAUJRK","DP_1")</f>
        <v>#VALUE!</v>
      </c>
      <c r="F13" s="14" t="e">
        <f>[1]!BexGetCellData("00O2TQ2O5Z7DPRVY5FDD5UTJB","00O2TQ2O5Z7DPRVX7JZOAUJRK","DP_1")</f>
        <v>#VALUE!</v>
      </c>
      <c r="G13" s="14" t="e">
        <f>[1]!BexGetCellData("00O2TQ2O5Z7DPRVY5FDD5UZUV","00O2TQ2O5Z7DPRVX7JZOAUJRK","DP_1")</f>
        <v>#VALUE!</v>
      </c>
      <c r="H13" s="14" t="e">
        <f>[1]!BexGetCellData("00O2TQ2O5Z7DPRVY7U41JWBNV","00O2TQ2O5Z7DPRVX7JZOAUJRK","DP_1")</f>
        <v>#VALUE!</v>
      </c>
      <c r="I13" s="14" t="e">
        <f>[1]!BexGetCellData("00O2TQ2O5Z7DPRW4O8D9I8DNQ","00O2TQ2O5Z7DPRVX7JZOAUJRK","DP_1")</f>
        <v>#VALUE!</v>
      </c>
      <c r="J13" s="14" t="e">
        <f>[1]!BexGetCellData("00O2TQ2O5Z7DPRW4WWW30XA2S","00O2TQ2O5Z7DPRVX7JZOAUJRK","DP_1")</f>
        <v>#VALUE!</v>
      </c>
      <c r="K13" s="14" t="e">
        <f>[1]!BexGetCellData("00O2TQ2O5Z7DPRW5TUV31KJOZ","00O2TQ2O5Z7DPRVX7JZOAUJRK","DP_1")</f>
        <v>#VALUE!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E9F62C4-E507-4349-9C8B-6EC69A4CDDC6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Analítico de Obligaciones Difer</vt:lpstr>
      <vt:lpstr>fuente1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3. Informe Analítico de Oblig, dif. de Financiamiento - LDF</dc:title>
  <dc:creator>steel</dc:creator>
  <cp:lastModifiedBy>SAR</cp:lastModifiedBy>
  <cp:lastPrinted>2023-04-21T23:13:22Z</cp:lastPrinted>
  <dcterms:created xsi:type="dcterms:W3CDTF">2017-07-25T16:59:28Z</dcterms:created>
  <dcterms:modified xsi:type="dcterms:W3CDTF">2023-05-13T03:04:00Z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Activesheet">
    <vt:lpwstr>Analítico de Obligaciones Difer</vt:lpwstr>
  </property>
  <property fmtid="{D5CDD505-2E9C-101B-9397-08002B2CF9AE}" pid="3" name="BExAnalyzer_OldName">
    <vt:lpwstr>F3 ODF_LDF.xlsx</vt:lpwstr>
  </property>
</Properties>
</file>